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Industrial Sector\"/>
    </mc:Choice>
  </mc:AlternateContent>
  <xr:revisionPtr revIDLastSave="0" documentId="13_ncr:1_{4CF127C8-B730-4FBC-A799-90A7F7C77C71}" xr6:coauthVersionLast="36" xr6:coauthVersionMax="47" xr10:uidLastSave="{00000000-0000-0000-0000-000000000000}"/>
  <bookViews>
    <workbookView xWindow="0" yWindow="0" windowWidth="19200" windowHeight="11385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F21" i="3" l="1"/>
  <c r="G19" i="3"/>
  <c r="C37" i="3" l="1"/>
  <c r="D37" i="3"/>
  <c r="E37" i="3"/>
  <c r="F37" i="3"/>
  <c r="G37" i="3"/>
  <c r="C38" i="3"/>
  <c r="C35" i="3" s="1"/>
  <c r="D38" i="3"/>
  <c r="D35" i="3" s="1"/>
  <c r="E38" i="3"/>
  <c r="E35" i="3" s="1"/>
  <c r="F38" i="3"/>
  <c r="F35" i="3" s="1"/>
  <c r="G38" i="3"/>
  <c r="G35" i="3" s="1"/>
  <c r="C33" i="3"/>
  <c r="D33" i="3"/>
  <c r="E33" i="3"/>
  <c r="F33" i="3"/>
  <c r="G33" i="3"/>
  <c r="C34" i="3"/>
  <c r="D34" i="3"/>
  <c r="E34" i="3"/>
  <c r="F34" i="3"/>
  <c r="G34" i="3"/>
  <c r="C29" i="3"/>
  <c r="D29" i="3"/>
  <c r="E29" i="3"/>
  <c r="F29" i="3"/>
  <c r="G29" i="3"/>
  <c r="C30" i="3"/>
  <c r="D30" i="3"/>
  <c r="E30" i="3"/>
  <c r="F30" i="3"/>
  <c r="G30" i="3"/>
  <c r="E31" i="3"/>
  <c r="F31" i="3"/>
  <c r="G31" i="3"/>
  <c r="B38" i="3"/>
  <c r="B35" i="3" s="1"/>
  <c r="D23" i="3"/>
  <c r="E23" i="3"/>
  <c r="F23" i="3"/>
  <c r="G23" i="3"/>
  <c r="D24" i="3"/>
  <c r="E24" i="3"/>
  <c r="F24" i="3"/>
  <c r="G24" i="3"/>
  <c r="D25" i="3"/>
  <c r="E25" i="3"/>
  <c r="F25" i="3"/>
  <c r="G25" i="3"/>
  <c r="C26" i="3"/>
  <c r="D26" i="3"/>
  <c r="E26" i="3"/>
  <c r="F26" i="3"/>
  <c r="G26" i="3"/>
  <c r="C27" i="3"/>
  <c r="D27" i="3"/>
  <c r="E27" i="3"/>
  <c r="G27" i="3"/>
  <c r="C17" i="3"/>
  <c r="D17" i="3"/>
  <c r="E17" i="3"/>
  <c r="F17" i="3"/>
  <c r="C18" i="3"/>
  <c r="D18" i="3"/>
  <c r="E18" i="3"/>
  <c r="F18" i="3"/>
  <c r="G18" i="3"/>
  <c r="C19" i="3"/>
  <c r="D19" i="3"/>
  <c r="E19" i="3"/>
  <c r="F19" i="3"/>
  <c r="E20" i="3"/>
  <c r="C21" i="3"/>
  <c r="D21" i="3"/>
  <c r="E21" i="3"/>
  <c r="B19" i="3" l="1"/>
  <c r="B17" i="3"/>
  <c r="B31" i="3" l="1"/>
  <c r="B30" i="3"/>
  <c r="B29" i="3"/>
  <c r="B27" i="3"/>
  <c r="B21" i="3"/>
  <c r="B20" i="3"/>
  <c r="B18" i="3"/>
  <c r="B34" i="3" l="1"/>
  <c r="B37" i="3" l="1"/>
  <c r="B24" i="3"/>
  <c r="B33" i="3" l="1"/>
  <c r="B26" i="3" l="1"/>
  <c r="B25" i="3"/>
  <c r="B23" i="3" l="1"/>
</calcChain>
</file>

<file path=xl/sharedStrings.xml><?xml version="1.0" encoding="utf-8"?>
<sst xmlns="http://schemas.openxmlformats.org/spreadsheetml/2006/main" count="263" uniqueCount="232">
  <si>
    <t>JORDAN CHEMICAL INDUSTRIES</t>
  </si>
  <si>
    <t>JORDAN INDUSTRIAL RESOURCES</t>
  </si>
  <si>
    <t>PREMIER BUSINESS AND PROJECTS CO.LTD</t>
  </si>
  <si>
    <t>THE ARAB PESTICIDES &amp; VETERINARY DRUGS MFG. CO.</t>
  </si>
  <si>
    <t>THE INDUSTRIAL COMMERCIAL &amp; AGRICULTURAL</t>
  </si>
  <si>
    <t>الصناعات البتروكيماوية الوسيطة</t>
  </si>
  <si>
    <t>الصناعات الكيماوية الاردنية</t>
  </si>
  <si>
    <t>الصناعية التجارية الزراعية / الانتاج</t>
  </si>
  <si>
    <t>العربية لصناعة المبيدات والأدوية البيطرية</t>
  </si>
  <si>
    <t>المتصدرة للأعمال والمشاريع</t>
  </si>
  <si>
    <t>الموارد الصناعية الأردنية</t>
  </si>
  <si>
    <t>الممتلكات والآلات والمعدات</t>
  </si>
  <si>
    <t>موجودات مالية بالقيمة العادلة من خلال الدخل الشامل الاخر</t>
  </si>
  <si>
    <t>الذمم المدينة المتداولة المستحقة من أطراف ذات علاقة</t>
  </si>
  <si>
    <t>INTERMEDIATE PETROCHEMICALS INDUSTRIES</t>
  </si>
  <si>
    <t>قائمة المركز المالي</t>
  </si>
  <si>
    <t>قائمة الدخل</t>
  </si>
  <si>
    <t>قائمة التدفقات النقدية</t>
  </si>
  <si>
    <t>Statement of financial position</t>
  </si>
  <si>
    <t>Income statement</t>
  </si>
  <si>
    <t>Statement of cash flows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</si>
  <si>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</si>
  <si>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</si>
  <si>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</si>
  <si>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</si>
  <si>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</si>
  <si>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</si>
  <si>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</si>
  <si>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</si>
  <si>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</si>
  <si>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</si>
  <si>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</si>
  <si>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</si>
  <si>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</si>
  <si>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</si>
  <si>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</si>
  <si>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</si>
  <si>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</si>
  <si>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</si>
  <si>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>Financial Ratios</t>
  </si>
  <si>
    <t>Turnover Ratio %</t>
  </si>
  <si>
    <t>Earning Per Share (JD)</t>
  </si>
  <si>
    <t>Book Value Per Share (JD)</t>
  </si>
  <si>
    <t>Price to Book Value (Times)</t>
  </si>
  <si>
    <t>Gross Margin %</t>
  </si>
  <si>
    <t xml:space="preserve">Profit Margin % </t>
  </si>
  <si>
    <t>Return on Assets %</t>
  </si>
  <si>
    <t>Return on Equity %</t>
  </si>
  <si>
    <t>Debit Ratio %</t>
  </si>
  <si>
    <t>Equity Ratio %</t>
  </si>
  <si>
    <t>Fixed Assets Turnover (Times)</t>
  </si>
  <si>
    <t>Working Capital Turnover (Times)</t>
  </si>
  <si>
    <t>Current Ratio (Times)</t>
  </si>
  <si>
    <t>Working Capital (JD)</t>
  </si>
  <si>
    <t xml:space="preserve">النسب المالية </t>
  </si>
  <si>
    <t>% معدل دوران السهم</t>
  </si>
  <si>
    <t>(عائد السهم الواحد (دينار</t>
  </si>
  <si>
    <t xml:space="preserve">القيمة الدفترية للسهم الواحد (دينار) </t>
  </si>
  <si>
    <t>(القيمة السوقية الى العائد (مرة</t>
  </si>
  <si>
    <t>القيمة السوقية الى القيمة الدفترية (مرة)</t>
  </si>
  <si>
    <t>اجمالي الربح من العمليات الى المبيعات %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</si>
  <si>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</si>
  <si>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</si>
  <si>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</si>
  <si>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</si>
  <si>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</si>
  <si>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>صافي الربح قبل الفوائد والضريبة الى المبيعات %</t>
  </si>
  <si>
    <t>Margin Before Interest and Tax %</t>
  </si>
  <si>
    <t xml:space="preserve">Interest Coverage Ratio (Times) 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</si>
  <si>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</si>
  <si>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</si>
  <si>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</si>
  <si>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الثابتة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</si>
  <si>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</si>
  <si>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</si>
  <si>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</si>
  <si>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>Price Earnings Ratio (Tims)</t>
  </si>
  <si>
    <t>Total Assets Turnover (Times)</t>
  </si>
  <si>
    <t>حصص ملكية أخرى</t>
  </si>
  <si>
    <t>مطلوبات التأجير التمويلي غير المتداولة</t>
  </si>
  <si>
    <t>مطلوبات غير متداولة أخرى</t>
  </si>
  <si>
    <t>Other equity interest</t>
  </si>
  <si>
    <t>Non-current finance lease obligation</t>
  </si>
  <si>
    <t>Other non-current liabilities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</si>
  <si>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</si>
  <si>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</si>
  <si>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</si>
  <si>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الموجودات المالية بالتكلفة المظفأة</t>
  </si>
  <si>
    <t>الذمم التجارية والذمم الأخرى المدينة غير المتداولة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</si>
  <si>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</si>
  <si>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</si>
  <si>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</si>
  <si>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المخزون</t>
  </si>
  <si>
    <t>قطع غيار</t>
  </si>
  <si>
    <t>موجودات متداولة أخرى</t>
  </si>
  <si>
    <t>المجموع</t>
  </si>
  <si>
    <t>موجودات محتفظ بها للبيع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</si>
  <si>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</si>
  <si>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</si>
  <si>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</si>
  <si>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</si>
  <si>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</si>
  <si>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احتياطي اجباري</t>
  </si>
  <si>
    <t>إحتياطي اختياري</t>
  </si>
  <si>
    <t>إحتياطي خاص</t>
  </si>
  <si>
    <t>إحتياطي القيمة العادلة</t>
  </si>
  <si>
    <t>احتياطي التغير في قيمة فروقات أسعار العملة الأجنبية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</si>
  <si>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</si>
  <si>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</si>
  <si>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</si>
  <si>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</si>
  <si>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الاقتراضات غير متداولة</t>
  </si>
  <si>
    <t>قروض دائنة طويلة الاجل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</si>
  <si>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</si>
  <si>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</si>
  <si>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</si>
  <si>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</si>
  <si>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</si>
  <si>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</si>
  <si>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</si>
  <si>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</si>
  <si>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</si>
  <si>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</si>
  <si>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</si>
  <si>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/>
  </si>
  <si>
    <t>الإيرادات</t>
  </si>
  <si>
    <t>تكلفة المبيعات</t>
  </si>
  <si>
    <t>مجمل الربح</t>
  </si>
  <si>
    <t>ارباح ( خسائر ) عملات أجنبية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</si>
  <si>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</si>
  <si>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</si>
  <si>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</si>
  <si>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</si>
  <si>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</si>
  <si>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</si>
  <si>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</si>
  <si>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أرباح (خسائر) موجودات مالية بالقيمة العادلة من خلال قائمة الدخل</t>
  </si>
  <si>
    <t>أرباح (خسائر) موجودات مالية بالتكلفة المطفأة</t>
  </si>
  <si>
    <t>أرباح استثمارات في الشركات التابعة والحليفة والمشاريع المشتركة</t>
  </si>
  <si>
    <t>الربح (الخسارة ) من استبعاد الاستثمارات في الشركات الحليفة</t>
  </si>
  <si>
    <t>الربح (الخسارة ) من استبعاد الاستثمارات في الشركات التابعة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</si>
  <si>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</si>
  <si>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</si>
  <si>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</si>
  <si>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</si>
  <si>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</si>
  <si>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</si>
  <si>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</si>
  <si>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</si>
  <si>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</si>
  <si>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</si>
  <si>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</si>
  <si>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Property, plant and equipment</t>
  </si>
  <si>
    <t>Projects in progress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</si>
  <si>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</si>
  <si>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</si>
  <si>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</si>
  <si>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</si>
  <si>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Trade and other non-current receivables</t>
  </si>
  <si>
    <t>Total non-current assets</t>
  </si>
  <si>
    <t>Cash and banks balances</t>
  </si>
  <si>
    <t>Trade and other current receivables</t>
  </si>
  <si>
    <t>Current receivables due from related parties</t>
  </si>
  <si>
    <t>Inventories</t>
  </si>
  <si>
    <t>Spare parts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</si>
  <si>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</si>
  <si>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</si>
  <si>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</si>
  <si>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</si>
  <si>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</si>
  <si>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</si>
  <si>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</si>
  <si>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</si>
  <si>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</si>
  <si>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</si>
  <si>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Special reserve</t>
  </si>
  <si>
    <t>Fair value reserve</t>
  </si>
  <si>
    <t>Reserve of change in value of foreign currency basis spreads</t>
  </si>
  <si>
    <t>Total equity attributable to owners of parent</t>
  </si>
  <si>
    <t>Non-controlling interests</t>
  </si>
  <si>
    <t>Total equity</t>
  </si>
  <si>
    <t>Trade and other non-current payables</t>
  </si>
  <si>
    <t>Non-current borrowings</t>
  </si>
  <si>
    <t>Long term loans payable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</si>
  <si>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</si>
  <si>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</si>
  <si>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</si>
  <si>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</si>
  <si>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</si>
  <si>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</si>
  <si>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</si>
  <si>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</si>
  <si>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</si>
  <si>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</si>
  <si>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</si>
  <si>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</si>
  <si>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</si>
  <si>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Gross profit</t>
  </si>
  <si>
    <t>Currency exchange differences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</si>
  <si>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</si>
  <si>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</si>
  <si>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</si>
  <si>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</si>
  <si>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</si>
  <si>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</si>
  <si>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</si>
  <si>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</si>
  <si>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Gains (losses) on financial assets carried at amortized cost</t>
  </si>
  <si>
    <t>Gains on investments in subsidiaries, joint ventures and associates</t>
  </si>
  <si>
    <t>Gain (loss) from disposal of investments in associates</t>
  </si>
  <si>
    <t>Gain (loss) from disposal of investments in subsidiary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</si>
  <si>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</si>
  <si>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</si>
  <si>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</si>
  <si>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</si>
  <si>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</si>
  <si>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</si>
  <si>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</si>
  <si>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</si>
  <si>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</si>
  <si>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</si>
  <si>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</si>
  <si>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</si>
  <si>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البيانات المالية السنوية لعام 2024</t>
  </si>
  <si>
    <t>Annual Financial Data for the Year 2024</t>
  </si>
  <si>
    <t>الذمم المدينة غير المتداولة المستحقة من أطراف ذات علاقة</t>
  </si>
  <si>
    <t>المخصصات غير المتداولة</t>
  </si>
  <si>
    <t>صافي التدفقات النقدية من (المستخدم في) عمليات التشغيل</t>
  </si>
  <si>
    <t>Non-current receivables due from related parties</t>
  </si>
  <si>
    <t>Non-current provisions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</si>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</sst>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1" fontId="1" fillId="0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21</xdr:col>
      <xdr:colOff>161925</xdr:colOff>
      <xdr:row>3</xdr:row>
      <xdr:rowOff>9525</xdr:rowOff>
    </xdr:to>
    <xdr:pic>
      <xdr:nvPicPr>
        <xdr:cNvPr id="2074" name="Picture 1">
          <a:extLst>
            <a:ext uri="{FF2B5EF4-FFF2-40B4-BE49-F238E27FC236}">
              <a16:creationId xmlns:a16="http://schemas.microsoft.com/office/drawing/2014/main" id="{310BCA21-5F1C-462F-B23B-DE42CEDF2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1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H93"/>
  <sheetViews>
    <sheetView tabSelected="1" workbookViewId="0">
      <selection activeCell="A9" sqref="A9"/>
    </sheetView>
  </sheetViews>
  <sheetFormatPr defaultRowHeight="12.75" x14ac:dyDescent="0.2"/>
  <cols>
    <col min="1" max="1" width="63" bestFit="1" customWidth="1"/>
    <col min="2" max="7" width="19.28515625" customWidth="1"/>
    <col min="8" max="8" width="49.42578125" bestFit="1" customWidth="1"/>
    <col min="9" max="9" width="18.42578125" customWidth="1"/>
  </cols>
  <sheetData>
    <row r="7" spans="1:8" ht="15" x14ac:dyDescent="0.25">
      <c r="A7" s="13" t="s">
        <v>224</v>
      </c>
      <c r="B7" s="11"/>
      <c r="C7" s="11"/>
      <c r="D7" s="11"/>
      <c r="E7" s="11"/>
      <c r="F7" s="11"/>
      <c r="H7" s="13" t="s">
        <v>223</v>
      </c>
    </row>
    <row r="9" spans="1:8" s="3" customFormat="1" ht="35.1" customHeight="1" x14ac:dyDescent="0.2">
      <c r="A9" s="8"/>
      <c r="B9" s="7" t="s">
        <v>7</v>
      </c>
      <c r="C9" s="4" t="s">
        <v>9</v>
      </c>
      <c r="D9" s="4" t="s">
        <v>10</v>
      </c>
      <c r="E9" s="4" t="s">
        <v>8</v>
      </c>
      <c r="F9" s="4" t="s">
        <v>5</v>
      </c>
      <c r="G9" s="4" t="s">
        <v>6</v>
      </c>
      <c r="H9" s="8"/>
    </row>
    <row r="10" spans="1:8" s="3" customFormat="1" ht="51" customHeight="1" x14ac:dyDescent="0.2">
      <c r="A10" s="9"/>
      <c r="B10" s="7" t="s">
        <v>4</v>
      </c>
      <c r="C10" s="4" t="s">
        <v>2</v>
      </c>
      <c r="D10" s="4" t="s">
        <v>1</v>
      </c>
      <c r="E10" s="4" t="s">
        <v>3</v>
      </c>
      <c r="F10" s="4" t="s">
        <v>14</v>
      </c>
      <c r="G10" s="4" t="s">
        <v>0</v>
      </c>
      <c r="H10" s="9"/>
    </row>
    <row r="11" spans="1:8" s="3" customFormat="1" x14ac:dyDescent="0.2">
      <c r="A11" s="10"/>
      <c r="B11" s="7">
        <v>141009</v>
      </c>
      <c r="C11" s="4">
        <v>141010</v>
      </c>
      <c r="D11" s="4">
        <v>141055</v>
      </c>
      <c r="E11" s="4">
        <v>141209</v>
      </c>
      <c r="F11" s="4">
        <v>141217</v>
      </c>
      <c r="G11" s="4">
        <v>141026</v>
      </c>
      <c r="H11" s="10"/>
    </row>
    <row r="13" spans="1:8" x14ac:dyDescent="0.2">
      <c r="A13" s="6" t="s">
        <v>18</v>
      </c>
      <c r="H13" s="6" t="s">
        <v>15</v>
      </c>
    </row>
    <row r="14" spans="1:8" x14ac:dyDescent="0.2">
      <c r="A14" s="1" t="s">
        <v>152</v>
      </c>
      <c r="B14" s="2">
        <v>13774708</v>
      </c>
      <c r="C14" s="2">
        <v>281258</v>
      </c>
      <c r="D14" s="2">
        <v>4779312</v>
      </c>
      <c r="E14" s="2">
        <v>8669432</v>
      </c>
      <c r="F14" s="2">
        <v>3504662</v>
      </c>
      <c r="G14" s="2">
        <v>1860149</v>
      </c>
      <c r="H14" s="1" t="s">
        <v>11</v>
      </c>
    </row>
    <row r="15" spans="1:8" x14ac:dyDescent="0.2">
      <c r="A15" s="5" t="s">
        <v>153</v>
      </c>
      <c r="B15" s="1">
        <v>0</v>
      </c>
      <c r="C15" s="1">
        <v>0</v>
      </c>
      <c r="D15" s="1">
        <v>0</v>
      </c>
      <c r="E15" s="2">
        <v>3705335</v>
      </c>
      <c r="F15" s="1">
        <v>0</v>
      </c>
      <c r="G15" s="1">
        <v>0</v>
      </c>
      <c r="H15" s="1" t="s">
        <v>84</v>
      </c>
    </row>
    <row r="16" spans="1:8" x14ac:dyDescent="0.2">
      <c r="A16" s="5" t="s">
        <v>154</v>
      </c>
      <c r="B16" s="1">
        <v>0</v>
      </c>
      <c r="C16" s="2">
        <v>80003</v>
      </c>
      <c r="D16" s="1">
        <v>0</v>
      </c>
      <c r="E16" s="1">
        <v>0</v>
      </c>
      <c r="F16" s="1">
        <v>0</v>
      </c>
      <c r="G16" s="1">
        <v>0</v>
      </c>
      <c r="H16" s="1" t="s">
        <v>85</v>
      </c>
    </row>
    <row r="17" spans="1:8" x14ac:dyDescent="0.2">
      <c r="A17" s="5" t="s">
        <v>155</v>
      </c>
      <c r="B17" s="1">
        <v>0</v>
      </c>
      <c r="C17" s="2">
        <v>1788866</v>
      </c>
      <c r="D17" s="1">
        <v>0</v>
      </c>
      <c r="E17" s="2">
        <v>630346</v>
      </c>
      <c r="F17" s="1">
        <v>0</v>
      </c>
      <c r="G17" s="1">
        <v>0</v>
      </c>
      <c r="H17" s="1" t="s">
        <v>86</v>
      </c>
    </row>
    <row r="18" spans="1:8" x14ac:dyDescent="0.2">
      <c r="A18" s="5" t="s">
        <v>156</v>
      </c>
      <c r="B18" s="2">
        <v>8000000</v>
      </c>
      <c r="C18" s="2">
        <v>5001</v>
      </c>
      <c r="D18" s="1">
        <v>0</v>
      </c>
      <c r="E18" s="2">
        <v>237090</v>
      </c>
      <c r="F18" s="2">
        <v>20434</v>
      </c>
      <c r="G18" s="2">
        <v>268546</v>
      </c>
      <c r="H18" s="1" t="s">
        <v>12</v>
      </c>
    </row>
    <row r="19" spans="1:8" x14ac:dyDescent="0.2">
      <c r="A19" s="5" t="s">
        <v>157</v>
      </c>
      <c r="B19" s="2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 t="s">
        <v>87</v>
      </c>
    </row>
    <row r="20" spans="1:8" x14ac:dyDescent="0.2">
      <c r="A20" s="5" t="s">
        <v>158</v>
      </c>
      <c r="B20" s="2">
        <v>0</v>
      </c>
      <c r="C20" s="1">
        <v>0</v>
      </c>
      <c r="D20" s="1">
        <v>0</v>
      </c>
      <c r="E20" s="2">
        <v>0</v>
      </c>
      <c r="F20" s="1">
        <v>0</v>
      </c>
      <c r="G20" s="1">
        <v>0</v>
      </c>
      <c r="H20" s="1" t="s">
        <v>88</v>
      </c>
    </row>
    <row r="21" spans="1:8" x14ac:dyDescent="0.2">
      <c r="A21" s="5" t="s">
        <v>228</v>
      </c>
      <c r="B21" s="1">
        <v>0</v>
      </c>
      <c r="C21" s="1">
        <v>0</v>
      </c>
      <c r="D21" s="1">
        <v>0</v>
      </c>
      <c r="E21" s="2">
        <v>0</v>
      </c>
      <c r="F21" s="1">
        <v>0</v>
      </c>
      <c r="G21" s="1">
        <v>0</v>
      </c>
      <c r="H21" s="1" t="s">
        <v>225</v>
      </c>
    </row>
    <row r="22" spans="1:8" x14ac:dyDescent="0.2">
      <c r="A22" s="5" t="s">
        <v>159</v>
      </c>
      <c r="B22" s="2">
        <v>21774708</v>
      </c>
      <c r="C22" s="2">
        <v>2155128</v>
      </c>
      <c r="D22" s="2">
        <v>4779312</v>
      </c>
      <c r="E22" s="2">
        <v>13242203</v>
      </c>
      <c r="F22" s="2">
        <v>3525096</v>
      </c>
      <c r="G22" s="2">
        <v>2128695</v>
      </c>
      <c r="H22" s="1" t="s">
        <v>89</v>
      </c>
    </row>
    <row r="23" spans="1:8" x14ac:dyDescent="0.2">
      <c r="A23" s="5" t="s">
        <v>160</v>
      </c>
      <c r="B23" s="2">
        <v>1112792</v>
      </c>
      <c r="C23" s="2">
        <v>25144</v>
      </c>
      <c r="D23" s="2">
        <v>9945</v>
      </c>
      <c r="E23" s="2">
        <v>8203010</v>
      </c>
      <c r="F23" s="2">
        <v>339281</v>
      </c>
      <c r="G23" s="2">
        <v>513</v>
      </c>
      <c r="H23" s="1" t="s">
        <v>90</v>
      </c>
    </row>
    <row r="24" spans="1:8" x14ac:dyDescent="0.2">
      <c r="A24" s="5" t="s">
        <v>161</v>
      </c>
      <c r="B24" s="2">
        <v>6635931</v>
      </c>
      <c r="C24" s="1">
        <v>0</v>
      </c>
      <c r="D24" s="2">
        <v>204134</v>
      </c>
      <c r="E24" s="2">
        <v>16304487</v>
      </c>
      <c r="F24" s="2">
        <v>15838</v>
      </c>
      <c r="G24" s="2">
        <v>1488409</v>
      </c>
      <c r="H24" s="1" t="s">
        <v>91</v>
      </c>
    </row>
    <row r="25" spans="1:8" x14ac:dyDescent="0.2">
      <c r="A25" s="5" t="s">
        <v>162</v>
      </c>
      <c r="B25" s="1">
        <v>0</v>
      </c>
      <c r="C25" s="2">
        <v>199657</v>
      </c>
      <c r="D25" s="1">
        <v>0</v>
      </c>
      <c r="E25" s="1">
        <v>0</v>
      </c>
      <c r="F25" s="1">
        <v>0</v>
      </c>
      <c r="G25" s="2">
        <v>0</v>
      </c>
      <c r="H25" s="1" t="s">
        <v>13</v>
      </c>
    </row>
    <row r="26" spans="1:8" x14ac:dyDescent="0.2">
      <c r="A26" s="5" t="s">
        <v>163</v>
      </c>
      <c r="B26" s="2">
        <v>3546286</v>
      </c>
      <c r="C26" s="1">
        <v>0</v>
      </c>
      <c r="D26" s="2">
        <v>26199</v>
      </c>
      <c r="E26" s="2">
        <v>16998535</v>
      </c>
      <c r="F26" s="2">
        <v>476887</v>
      </c>
      <c r="G26" s="2">
        <v>1053466</v>
      </c>
      <c r="H26" s="1" t="s">
        <v>92</v>
      </c>
    </row>
    <row r="27" spans="1:8" x14ac:dyDescent="0.2">
      <c r="A27" s="5" t="s">
        <v>164</v>
      </c>
      <c r="B27" s="2">
        <v>355752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 t="s">
        <v>93</v>
      </c>
    </row>
    <row r="28" spans="1:8" x14ac:dyDescent="0.2">
      <c r="A28" s="5" t="s">
        <v>165</v>
      </c>
      <c r="B28" s="2">
        <v>1084308</v>
      </c>
      <c r="C28" s="2">
        <v>5562</v>
      </c>
      <c r="D28" s="2">
        <v>50759</v>
      </c>
      <c r="E28" s="2">
        <v>2347059</v>
      </c>
      <c r="F28" s="2">
        <v>55121</v>
      </c>
      <c r="G28" s="1">
        <v>0</v>
      </c>
      <c r="H28" s="1" t="s">
        <v>94</v>
      </c>
    </row>
    <row r="29" spans="1:8" x14ac:dyDescent="0.2">
      <c r="A29" s="5" t="s">
        <v>166</v>
      </c>
      <c r="B29" s="2">
        <v>12735069</v>
      </c>
      <c r="C29" s="2">
        <v>230363</v>
      </c>
      <c r="D29" s="2">
        <v>291037</v>
      </c>
      <c r="E29" s="2">
        <v>43853091</v>
      </c>
      <c r="F29" s="2">
        <v>887127</v>
      </c>
      <c r="G29" s="2">
        <v>2542388</v>
      </c>
      <c r="H29" s="1" t="s">
        <v>95</v>
      </c>
    </row>
    <row r="30" spans="1:8" x14ac:dyDescent="0.2">
      <c r="A30" s="5" t="s">
        <v>167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1" t="s">
        <v>96</v>
      </c>
    </row>
    <row r="31" spans="1:8" x14ac:dyDescent="0.2">
      <c r="A31" s="5" t="s">
        <v>168</v>
      </c>
      <c r="B31" s="2">
        <v>12735069</v>
      </c>
      <c r="C31" s="2">
        <v>230363</v>
      </c>
      <c r="D31" s="2">
        <v>291037</v>
      </c>
      <c r="E31" s="2">
        <v>43853091</v>
      </c>
      <c r="F31" s="2">
        <v>887127</v>
      </c>
      <c r="G31" s="2">
        <v>2542388</v>
      </c>
      <c r="H31" s="1" t="s">
        <v>97</v>
      </c>
    </row>
    <row r="32" spans="1:8" x14ac:dyDescent="0.2">
      <c r="A32" s="5" t="s">
        <v>169</v>
      </c>
      <c r="B32" s="2">
        <v>34509777</v>
      </c>
      <c r="C32" s="2">
        <v>2385491</v>
      </c>
      <c r="D32" s="2">
        <v>5070349</v>
      </c>
      <c r="E32" s="2">
        <v>57095294</v>
      </c>
      <c r="F32" s="2">
        <v>4412223</v>
      </c>
      <c r="G32" s="2">
        <v>4671083</v>
      </c>
      <c r="H32" s="1" t="s">
        <v>98</v>
      </c>
    </row>
    <row r="33" spans="1:8" x14ac:dyDescent="0.2">
      <c r="A33" s="5" t="s">
        <v>170</v>
      </c>
      <c r="B33" s="2">
        <v>14956389</v>
      </c>
      <c r="C33" s="2">
        <v>1500000</v>
      </c>
      <c r="D33" s="2">
        <v>1798498</v>
      </c>
      <c r="E33" s="2">
        <v>16500000</v>
      </c>
      <c r="F33" s="2">
        <v>3000000</v>
      </c>
      <c r="G33" s="2">
        <v>1799624</v>
      </c>
      <c r="H33" s="1" t="s">
        <v>99</v>
      </c>
    </row>
    <row r="34" spans="1:8" x14ac:dyDescent="0.2">
      <c r="A34" s="5" t="s">
        <v>171</v>
      </c>
      <c r="B34" s="2">
        <v>959465</v>
      </c>
      <c r="C34" s="2">
        <v>-332936</v>
      </c>
      <c r="D34" s="2">
        <v>-246415</v>
      </c>
      <c r="E34" s="2">
        <v>15373503</v>
      </c>
      <c r="F34" s="2">
        <v>-3685449</v>
      </c>
      <c r="G34" s="2">
        <v>-1404378</v>
      </c>
      <c r="H34" s="1" t="s">
        <v>100</v>
      </c>
    </row>
    <row r="35" spans="1:8" x14ac:dyDescent="0.2">
      <c r="A35" s="5" t="s">
        <v>172</v>
      </c>
      <c r="B35" s="1">
        <v>0</v>
      </c>
      <c r="C35" s="1">
        <v>0</v>
      </c>
      <c r="D35" s="1">
        <v>0</v>
      </c>
      <c r="E35" s="2">
        <v>1500000</v>
      </c>
      <c r="F35" s="1">
        <v>0</v>
      </c>
      <c r="G35" s="1">
        <v>0</v>
      </c>
      <c r="H35" s="1" t="s">
        <v>101</v>
      </c>
    </row>
    <row r="36" spans="1:8" x14ac:dyDescent="0.2">
      <c r="A36" s="5" t="s">
        <v>173</v>
      </c>
      <c r="B36" s="2">
        <v>4060673</v>
      </c>
      <c r="C36" s="2">
        <v>784554</v>
      </c>
      <c r="D36" s="2">
        <v>873196</v>
      </c>
      <c r="E36" s="2">
        <v>4125000</v>
      </c>
      <c r="F36" s="1">
        <v>0</v>
      </c>
      <c r="G36" s="2">
        <v>0</v>
      </c>
      <c r="H36" s="1" t="s">
        <v>102</v>
      </c>
    </row>
    <row r="37" spans="1:8" x14ac:dyDescent="0.2">
      <c r="A37" s="5" t="s">
        <v>174</v>
      </c>
      <c r="B37" s="1">
        <v>0</v>
      </c>
      <c r="C37" s="2">
        <v>206279</v>
      </c>
      <c r="D37" s="1">
        <v>0</v>
      </c>
      <c r="E37" s="2">
        <v>2118949</v>
      </c>
      <c r="F37" s="1">
        <v>0</v>
      </c>
      <c r="G37" s="1">
        <v>0</v>
      </c>
      <c r="H37" s="1" t="s">
        <v>103</v>
      </c>
    </row>
    <row r="38" spans="1:8" x14ac:dyDescent="0.2">
      <c r="A38" s="5" t="s">
        <v>175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2">
        <v>0</v>
      </c>
      <c r="H38" s="1" t="s">
        <v>104</v>
      </c>
    </row>
    <row r="39" spans="1:8" x14ac:dyDescent="0.2">
      <c r="A39" s="5" t="s">
        <v>176</v>
      </c>
      <c r="B39" s="1">
        <v>0</v>
      </c>
      <c r="C39" s="2">
        <v>-28401</v>
      </c>
      <c r="D39" s="1">
        <v>0</v>
      </c>
      <c r="E39" s="1">
        <v>0</v>
      </c>
      <c r="F39" s="2">
        <v>-8566</v>
      </c>
      <c r="G39" s="2">
        <v>0</v>
      </c>
      <c r="H39" s="1" t="s">
        <v>105</v>
      </c>
    </row>
    <row r="40" spans="1:8" x14ac:dyDescent="0.2">
      <c r="A40" s="5" t="s">
        <v>177</v>
      </c>
      <c r="B40" s="1">
        <v>0</v>
      </c>
      <c r="C40" s="2">
        <v>0</v>
      </c>
      <c r="D40" s="2">
        <v>406992</v>
      </c>
      <c r="E40" s="2">
        <v>-3095919</v>
      </c>
      <c r="F40" s="1">
        <v>0</v>
      </c>
      <c r="G40" s="2">
        <v>0</v>
      </c>
      <c r="H40" s="1" t="s">
        <v>106</v>
      </c>
    </row>
    <row r="41" spans="1:8" x14ac:dyDescent="0.2">
      <c r="A41" s="5" t="s">
        <v>81</v>
      </c>
      <c r="B41" s="1">
        <v>0</v>
      </c>
      <c r="C41" s="2">
        <v>0</v>
      </c>
      <c r="D41" s="2">
        <v>0</v>
      </c>
      <c r="E41" s="2">
        <v>0</v>
      </c>
      <c r="F41" s="1">
        <v>0</v>
      </c>
      <c r="G41" s="2">
        <v>939566</v>
      </c>
      <c r="H41" s="1" t="s">
        <v>78</v>
      </c>
    </row>
    <row r="42" spans="1:8" x14ac:dyDescent="0.2">
      <c r="A42" s="5" t="s">
        <v>178</v>
      </c>
      <c r="B42" s="2">
        <v>19976527</v>
      </c>
      <c r="C42" s="2">
        <v>2129496</v>
      </c>
      <c r="D42" s="2">
        <v>2832271</v>
      </c>
      <c r="E42" s="2">
        <v>36521533</v>
      </c>
      <c r="F42" s="2">
        <v>-694015</v>
      </c>
      <c r="G42" s="2">
        <v>1334812</v>
      </c>
      <c r="H42" s="1" t="s">
        <v>107</v>
      </c>
    </row>
    <row r="43" spans="1:8" x14ac:dyDescent="0.2">
      <c r="A43" s="5" t="s">
        <v>179</v>
      </c>
      <c r="B43" s="1">
        <v>0</v>
      </c>
      <c r="C43" s="1">
        <v>0</v>
      </c>
      <c r="D43" s="2">
        <v>0</v>
      </c>
      <c r="E43" s="2">
        <v>8727356</v>
      </c>
      <c r="F43" s="1">
        <v>0</v>
      </c>
      <c r="G43" s="1">
        <v>0</v>
      </c>
      <c r="H43" s="1" t="s">
        <v>108</v>
      </c>
    </row>
    <row r="44" spans="1:8" x14ac:dyDescent="0.2">
      <c r="A44" s="5" t="s">
        <v>180</v>
      </c>
      <c r="B44" s="2">
        <v>19976527</v>
      </c>
      <c r="C44" s="2">
        <v>2129496</v>
      </c>
      <c r="D44" s="2">
        <v>2832271</v>
      </c>
      <c r="E44" s="2">
        <v>45248889</v>
      </c>
      <c r="F44" s="2">
        <v>-694015</v>
      </c>
      <c r="G44" s="2">
        <v>1334812</v>
      </c>
      <c r="H44" s="1" t="s">
        <v>109</v>
      </c>
    </row>
    <row r="45" spans="1:8" x14ac:dyDescent="0.2">
      <c r="A45" s="5" t="s">
        <v>181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1" t="s">
        <v>110</v>
      </c>
    </row>
    <row r="46" spans="1:8" x14ac:dyDescent="0.2">
      <c r="A46" s="5" t="s">
        <v>229</v>
      </c>
      <c r="B46" s="2">
        <v>0</v>
      </c>
      <c r="C46" s="2">
        <v>0</v>
      </c>
      <c r="D46" s="2">
        <v>0</v>
      </c>
      <c r="E46" s="2">
        <v>522272</v>
      </c>
      <c r="F46" s="2">
        <v>0</v>
      </c>
      <c r="G46" s="2">
        <v>0</v>
      </c>
      <c r="H46" s="1" t="s">
        <v>226</v>
      </c>
    </row>
    <row r="47" spans="1:8" x14ac:dyDescent="0.2">
      <c r="A47" s="5" t="s">
        <v>182</v>
      </c>
      <c r="B47" s="2">
        <v>226357</v>
      </c>
      <c r="C47" s="1">
        <v>0</v>
      </c>
      <c r="D47" s="1">
        <v>0</v>
      </c>
      <c r="E47" s="2">
        <v>2862252</v>
      </c>
      <c r="F47" s="1">
        <v>0</v>
      </c>
      <c r="G47" s="2">
        <v>0</v>
      </c>
      <c r="H47" s="1" t="s">
        <v>111</v>
      </c>
    </row>
    <row r="48" spans="1:8" x14ac:dyDescent="0.2">
      <c r="A48" s="5" t="s">
        <v>183</v>
      </c>
      <c r="B48" s="1">
        <v>0</v>
      </c>
      <c r="C48" s="1">
        <v>0</v>
      </c>
      <c r="D48" s="2">
        <v>976074</v>
      </c>
      <c r="E48" s="1">
        <v>0</v>
      </c>
      <c r="F48" s="2">
        <v>0</v>
      </c>
      <c r="G48" s="1">
        <v>0</v>
      </c>
      <c r="H48" s="1" t="s">
        <v>112</v>
      </c>
    </row>
    <row r="49" spans="1:8" x14ac:dyDescent="0.2">
      <c r="A49" s="5" t="s">
        <v>82</v>
      </c>
      <c r="B49" s="1">
        <v>0</v>
      </c>
      <c r="C49" s="1">
        <v>0</v>
      </c>
      <c r="D49" s="2">
        <v>142704</v>
      </c>
      <c r="E49" s="1">
        <v>0</v>
      </c>
      <c r="F49" s="2">
        <v>0</v>
      </c>
      <c r="G49" s="1">
        <v>0</v>
      </c>
      <c r="H49" s="1" t="s">
        <v>79</v>
      </c>
    </row>
    <row r="50" spans="1:8" x14ac:dyDescent="0.2">
      <c r="A50" s="5" t="s">
        <v>83</v>
      </c>
      <c r="B50" s="1">
        <v>0</v>
      </c>
      <c r="C50" s="1">
        <v>0</v>
      </c>
      <c r="D50" s="2">
        <v>798313</v>
      </c>
      <c r="E50" s="1">
        <v>0</v>
      </c>
      <c r="F50" s="2">
        <v>0</v>
      </c>
      <c r="G50" s="1">
        <v>0</v>
      </c>
      <c r="H50" s="1" t="s">
        <v>80</v>
      </c>
    </row>
    <row r="51" spans="1:8" x14ac:dyDescent="0.2">
      <c r="A51" s="5" t="s">
        <v>184</v>
      </c>
      <c r="B51" s="2">
        <v>226357</v>
      </c>
      <c r="C51" s="1">
        <v>0</v>
      </c>
      <c r="D51" s="2">
        <v>1917091</v>
      </c>
      <c r="E51" s="2">
        <v>3384524</v>
      </c>
      <c r="F51" s="2">
        <v>0</v>
      </c>
      <c r="G51" s="2">
        <v>0</v>
      </c>
      <c r="H51" s="1" t="s">
        <v>113</v>
      </c>
    </row>
    <row r="52" spans="1:8" x14ac:dyDescent="0.2">
      <c r="A52" s="5" t="s">
        <v>185</v>
      </c>
      <c r="B52" s="2">
        <v>4613744</v>
      </c>
      <c r="C52" s="1">
        <v>0</v>
      </c>
      <c r="D52" s="2">
        <v>229061</v>
      </c>
      <c r="E52" s="2">
        <v>2334386</v>
      </c>
      <c r="F52" s="2">
        <v>66600</v>
      </c>
      <c r="G52" s="2">
        <v>2769854</v>
      </c>
      <c r="H52" s="1" t="s">
        <v>114</v>
      </c>
    </row>
    <row r="53" spans="1:8" x14ac:dyDescent="0.2">
      <c r="A53" s="5" t="s">
        <v>186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2">
        <v>114398</v>
      </c>
      <c r="H53" s="1" t="s">
        <v>115</v>
      </c>
    </row>
    <row r="54" spans="1:8" x14ac:dyDescent="0.2">
      <c r="A54" s="5" t="s">
        <v>187</v>
      </c>
      <c r="B54" s="1">
        <v>0</v>
      </c>
      <c r="C54" s="2">
        <v>108028</v>
      </c>
      <c r="D54" s="1">
        <v>0</v>
      </c>
      <c r="E54" s="2">
        <v>430559</v>
      </c>
      <c r="F54" s="1">
        <v>0</v>
      </c>
      <c r="G54" s="1">
        <v>0</v>
      </c>
      <c r="H54" s="1" t="s">
        <v>116</v>
      </c>
    </row>
    <row r="55" spans="1:8" x14ac:dyDescent="0.2">
      <c r="A55" s="5" t="s">
        <v>188</v>
      </c>
      <c r="B55" s="1">
        <v>0</v>
      </c>
      <c r="C55" s="1">
        <v>0</v>
      </c>
      <c r="D55" s="1">
        <v>0</v>
      </c>
      <c r="E55" s="1">
        <v>0</v>
      </c>
      <c r="F55" s="2">
        <v>0</v>
      </c>
      <c r="G55" s="2">
        <v>0</v>
      </c>
      <c r="H55" s="1" t="s">
        <v>117</v>
      </c>
    </row>
    <row r="56" spans="1:8" x14ac:dyDescent="0.2">
      <c r="A56" s="5" t="s">
        <v>189</v>
      </c>
      <c r="B56" s="2">
        <v>9164177</v>
      </c>
      <c r="C56" s="1">
        <v>0</v>
      </c>
      <c r="D56" s="1">
        <v>0</v>
      </c>
      <c r="E56" s="2">
        <v>3183843</v>
      </c>
      <c r="F56" s="2">
        <v>4506523</v>
      </c>
      <c r="G56" s="2">
        <v>400000</v>
      </c>
      <c r="H56" s="1" t="s">
        <v>118</v>
      </c>
    </row>
    <row r="57" spans="1:8" x14ac:dyDescent="0.2">
      <c r="A57" s="5" t="s">
        <v>190</v>
      </c>
      <c r="B57" s="2">
        <v>0</v>
      </c>
      <c r="C57" s="1">
        <v>0</v>
      </c>
      <c r="D57" s="1">
        <v>0</v>
      </c>
      <c r="E57" s="2">
        <v>0</v>
      </c>
      <c r="F57" s="2">
        <v>0</v>
      </c>
      <c r="G57" s="1">
        <v>0</v>
      </c>
      <c r="H57" s="1" t="s">
        <v>119</v>
      </c>
    </row>
    <row r="58" spans="1:8" x14ac:dyDescent="0.2">
      <c r="A58" s="5" t="s">
        <v>191</v>
      </c>
      <c r="B58" s="2">
        <v>528972</v>
      </c>
      <c r="C58" s="2">
        <v>147967</v>
      </c>
      <c r="D58" s="2">
        <v>91926</v>
      </c>
      <c r="E58" s="2">
        <v>2513093</v>
      </c>
      <c r="F58" s="2">
        <v>533115</v>
      </c>
      <c r="G58" s="2">
        <v>52019</v>
      </c>
      <c r="H58" s="1" t="s">
        <v>120</v>
      </c>
    </row>
    <row r="59" spans="1:8" x14ac:dyDescent="0.2">
      <c r="A59" s="5" t="s">
        <v>192</v>
      </c>
      <c r="B59" s="2">
        <v>14306893</v>
      </c>
      <c r="C59" s="2">
        <v>255995</v>
      </c>
      <c r="D59" s="2">
        <v>320987</v>
      </c>
      <c r="E59" s="2">
        <v>8461881</v>
      </c>
      <c r="F59" s="2">
        <v>5106238</v>
      </c>
      <c r="G59" s="2">
        <v>3336271</v>
      </c>
      <c r="H59" s="1" t="s">
        <v>121</v>
      </c>
    </row>
    <row r="60" spans="1:8" x14ac:dyDescent="0.2">
      <c r="A60" s="5" t="s">
        <v>193</v>
      </c>
      <c r="B60" s="2">
        <v>14533250</v>
      </c>
      <c r="C60" s="2">
        <v>255995</v>
      </c>
      <c r="D60" s="2">
        <v>2238078</v>
      </c>
      <c r="E60" s="2">
        <v>11846405</v>
      </c>
      <c r="F60" s="2">
        <v>5106238</v>
      </c>
      <c r="G60" s="2">
        <v>3336271</v>
      </c>
      <c r="H60" s="1" t="s">
        <v>122</v>
      </c>
    </row>
    <row r="61" spans="1:8" x14ac:dyDescent="0.2">
      <c r="A61" s="5" t="s">
        <v>194</v>
      </c>
      <c r="B61" s="2">
        <v>34509777</v>
      </c>
      <c r="C61" s="2">
        <v>2385491</v>
      </c>
      <c r="D61" s="2">
        <v>5070349</v>
      </c>
      <c r="E61" s="2">
        <v>57095294</v>
      </c>
      <c r="F61" s="2">
        <v>4412223</v>
      </c>
      <c r="G61" s="2">
        <v>4671083</v>
      </c>
      <c r="H61" s="1" t="s">
        <v>123</v>
      </c>
    </row>
    <row r="62" spans="1:8" x14ac:dyDescent="0.2">
      <c r="A62" t="s">
        <v>124</v>
      </c>
      <c r="H62" t="s">
        <v>124</v>
      </c>
    </row>
    <row r="63" spans="1:8" x14ac:dyDescent="0.2">
      <c r="A63" s="12" t="s">
        <v>19</v>
      </c>
      <c r="H63" s="6" t="s">
        <v>16</v>
      </c>
    </row>
    <row r="64" spans="1:8" x14ac:dyDescent="0.2">
      <c r="A64" s="5" t="s">
        <v>195</v>
      </c>
      <c r="B64" s="2">
        <v>30133098</v>
      </c>
      <c r="C64" s="2">
        <v>0</v>
      </c>
      <c r="D64" s="2">
        <v>267478</v>
      </c>
      <c r="E64" s="2">
        <v>35708446</v>
      </c>
      <c r="F64" s="2">
        <v>826883</v>
      </c>
      <c r="G64" s="2">
        <v>3950608</v>
      </c>
      <c r="H64" s="1" t="s">
        <v>125</v>
      </c>
    </row>
    <row r="65" spans="1:8" x14ac:dyDescent="0.2">
      <c r="A65" s="5" t="s">
        <v>196</v>
      </c>
      <c r="B65" s="2">
        <v>26706735</v>
      </c>
      <c r="C65" s="2">
        <v>0</v>
      </c>
      <c r="D65" s="2">
        <v>288652</v>
      </c>
      <c r="E65" s="2">
        <v>23720364</v>
      </c>
      <c r="F65" s="2">
        <v>1071748</v>
      </c>
      <c r="G65" s="2">
        <v>3046260</v>
      </c>
      <c r="H65" s="1" t="s">
        <v>126</v>
      </c>
    </row>
    <row r="66" spans="1:8" x14ac:dyDescent="0.2">
      <c r="A66" s="5" t="s">
        <v>197</v>
      </c>
      <c r="B66" s="2">
        <v>3426363</v>
      </c>
      <c r="C66" s="2">
        <v>0</v>
      </c>
      <c r="D66" s="2">
        <v>-21174</v>
      </c>
      <c r="E66" s="2">
        <v>11988082</v>
      </c>
      <c r="F66" s="2">
        <v>-244865</v>
      </c>
      <c r="G66" s="2">
        <v>904348</v>
      </c>
      <c r="H66" s="1" t="s">
        <v>127</v>
      </c>
    </row>
    <row r="67" spans="1:8" x14ac:dyDescent="0.2">
      <c r="A67" s="5" t="s">
        <v>198</v>
      </c>
      <c r="B67" s="1">
        <v>0</v>
      </c>
      <c r="C67" s="1">
        <v>0</v>
      </c>
      <c r="D67" s="2">
        <v>-12018</v>
      </c>
      <c r="E67" s="1">
        <v>0</v>
      </c>
      <c r="F67" s="1">
        <v>0</v>
      </c>
      <c r="G67" s="1">
        <v>0</v>
      </c>
      <c r="H67" s="1" t="s">
        <v>128</v>
      </c>
    </row>
    <row r="68" spans="1:8" x14ac:dyDescent="0.2">
      <c r="A68" s="5" t="s">
        <v>199</v>
      </c>
      <c r="B68" s="2">
        <v>12133</v>
      </c>
      <c r="C68" s="2">
        <v>153875</v>
      </c>
      <c r="D68" s="2">
        <v>15515</v>
      </c>
      <c r="E68" s="2">
        <v>139276</v>
      </c>
      <c r="F68" s="2">
        <v>81006</v>
      </c>
      <c r="G68" s="1">
        <v>0</v>
      </c>
      <c r="H68" s="1" t="s">
        <v>129</v>
      </c>
    </row>
    <row r="69" spans="1:8" x14ac:dyDescent="0.2">
      <c r="A69" s="5" t="s">
        <v>200</v>
      </c>
      <c r="B69" s="2">
        <v>823105</v>
      </c>
      <c r="C69" s="2">
        <v>433663</v>
      </c>
      <c r="D69" s="2">
        <v>200187</v>
      </c>
      <c r="E69" s="2">
        <v>2320807</v>
      </c>
      <c r="F69" s="2">
        <v>244568</v>
      </c>
      <c r="G69" s="2">
        <v>573460</v>
      </c>
      <c r="H69" s="1" t="s">
        <v>130</v>
      </c>
    </row>
    <row r="70" spans="1:8" x14ac:dyDescent="0.2">
      <c r="A70" s="5" t="s">
        <v>201</v>
      </c>
      <c r="B70" s="2">
        <v>991699</v>
      </c>
      <c r="C70" s="1">
        <v>0</v>
      </c>
      <c r="D70" s="2">
        <v>21304</v>
      </c>
      <c r="E70" s="2">
        <v>1468359</v>
      </c>
      <c r="F70" s="2">
        <v>40163</v>
      </c>
      <c r="G70" s="2">
        <v>31939</v>
      </c>
      <c r="H70" s="1" t="s">
        <v>131</v>
      </c>
    </row>
    <row r="71" spans="1:8" x14ac:dyDescent="0.2">
      <c r="A71" s="5" t="s">
        <v>202</v>
      </c>
      <c r="B71" s="2">
        <v>0</v>
      </c>
      <c r="C71" s="1">
        <v>0</v>
      </c>
      <c r="D71" s="2">
        <v>7247</v>
      </c>
      <c r="E71" s="2">
        <v>587500</v>
      </c>
      <c r="F71" s="2">
        <v>4074</v>
      </c>
      <c r="G71" s="2">
        <v>0</v>
      </c>
      <c r="H71" s="1" t="s">
        <v>132</v>
      </c>
    </row>
    <row r="72" spans="1:8" x14ac:dyDescent="0.2">
      <c r="A72" s="5" t="s">
        <v>203</v>
      </c>
      <c r="B72" s="2">
        <v>1623692</v>
      </c>
      <c r="C72" s="2">
        <v>-279788</v>
      </c>
      <c r="D72" s="2">
        <v>-246415</v>
      </c>
      <c r="E72" s="2">
        <v>7750692</v>
      </c>
      <c r="F72" s="2">
        <v>-452664</v>
      </c>
      <c r="G72" s="2">
        <v>298949</v>
      </c>
      <c r="H72" s="1" t="s">
        <v>133</v>
      </c>
    </row>
    <row r="73" spans="1:8" x14ac:dyDescent="0.2">
      <c r="A73" s="5" t="s">
        <v>204</v>
      </c>
      <c r="B73" s="2">
        <v>423249</v>
      </c>
      <c r="C73" s="1">
        <v>0</v>
      </c>
      <c r="D73" s="1">
        <v>0</v>
      </c>
      <c r="E73" s="2">
        <v>328039</v>
      </c>
      <c r="F73" s="2">
        <v>303282</v>
      </c>
      <c r="G73" s="2">
        <v>749</v>
      </c>
      <c r="H73" s="1" t="s">
        <v>134</v>
      </c>
    </row>
    <row r="74" spans="1:8" x14ac:dyDescent="0.2">
      <c r="A74" s="5" t="s">
        <v>205</v>
      </c>
      <c r="B74" s="2">
        <v>-423249</v>
      </c>
      <c r="C74" s="1">
        <v>0</v>
      </c>
      <c r="D74" s="1">
        <v>0</v>
      </c>
      <c r="E74" s="2">
        <v>-328039</v>
      </c>
      <c r="F74" s="2">
        <v>-303282</v>
      </c>
      <c r="G74" s="2">
        <v>-749</v>
      </c>
      <c r="H74" s="1" t="s">
        <v>135</v>
      </c>
    </row>
    <row r="75" spans="1:8" x14ac:dyDescent="0.2">
      <c r="A75" s="5" t="s">
        <v>206</v>
      </c>
      <c r="B75" s="1">
        <v>0</v>
      </c>
      <c r="C75" s="1">
        <v>0</v>
      </c>
      <c r="D75" s="2">
        <v>0</v>
      </c>
      <c r="E75" s="1">
        <v>0</v>
      </c>
      <c r="F75" s="1">
        <v>0</v>
      </c>
      <c r="G75" s="1">
        <v>0</v>
      </c>
      <c r="H75" s="1" t="s">
        <v>136</v>
      </c>
    </row>
    <row r="76" spans="1:8" x14ac:dyDescent="0.2">
      <c r="A76" s="5" t="s">
        <v>207</v>
      </c>
      <c r="B76" s="1">
        <v>0</v>
      </c>
      <c r="C76" s="1">
        <v>0</v>
      </c>
      <c r="D76" s="2">
        <v>0</v>
      </c>
      <c r="E76" s="1">
        <v>0</v>
      </c>
      <c r="F76" s="1">
        <v>0</v>
      </c>
      <c r="G76" s="1">
        <v>0</v>
      </c>
      <c r="H76" s="1" t="s">
        <v>137</v>
      </c>
    </row>
    <row r="77" spans="1:8" x14ac:dyDescent="0.2">
      <c r="A77" s="5" t="s">
        <v>208</v>
      </c>
      <c r="B77" s="1">
        <v>0</v>
      </c>
      <c r="C77" s="2">
        <v>-83240</v>
      </c>
      <c r="D77" s="1">
        <v>0</v>
      </c>
      <c r="E77" s="2">
        <v>342586</v>
      </c>
      <c r="F77" s="1">
        <v>0</v>
      </c>
      <c r="G77" s="1">
        <v>0</v>
      </c>
      <c r="H77" s="1" t="s">
        <v>138</v>
      </c>
    </row>
    <row r="78" spans="1:8" x14ac:dyDescent="0.2">
      <c r="A78" s="5" t="s">
        <v>209</v>
      </c>
      <c r="B78" s="1">
        <v>0</v>
      </c>
      <c r="C78" s="2">
        <v>0</v>
      </c>
      <c r="D78" s="1">
        <v>0</v>
      </c>
      <c r="E78" s="2">
        <v>0</v>
      </c>
      <c r="F78" s="2">
        <v>0</v>
      </c>
      <c r="G78" s="1">
        <v>0</v>
      </c>
      <c r="H78" s="1" t="s">
        <v>139</v>
      </c>
    </row>
    <row r="79" spans="1:8" x14ac:dyDescent="0.2">
      <c r="A79" s="5" t="s">
        <v>210</v>
      </c>
      <c r="B79" s="1">
        <v>0</v>
      </c>
      <c r="C79" s="2">
        <v>0</v>
      </c>
      <c r="D79" s="1">
        <v>0</v>
      </c>
      <c r="E79" s="2">
        <v>0</v>
      </c>
      <c r="F79" s="1">
        <v>0</v>
      </c>
      <c r="G79" s="1">
        <v>0</v>
      </c>
      <c r="H79" s="1" t="s">
        <v>140</v>
      </c>
    </row>
    <row r="80" spans="1:8" x14ac:dyDescent="0.2">
      <c r="A80" s="5" t="s">
        <v>211</v>
      </c>
      <c r="B80" s="2">
        <v>1200443</v>
      </c>
      <c r="C80" s="2">
        <v>-363028</v>
      </c>
      <c r="D80" s="2">
        <v>-246415</v>
      </c>
      <c r="E80" s="2">
        <v>7765239</v>
      </c>
      <c r="F80" s="2">
        <v>-755946</v>
      </c>
      <c r="G80" s="2">
        <v>298200</v>
      </c>
      <c r="H80" s="1" t="s">
        <v>141</v>
      </c>
    </row>
    <row r="81" spans="1:8" x14ac:dyDescent="0.2">
      <c r="A81" s="5" t="s">
        <v>212</v>
      </c>
      <c r="B81" s="2">
        <v>266778</v>
      </c>
      <c r="C81" s="2">
        <v>0</v>
      </c>
      <c r="D81" s="1">
        <v>0</v>
      </c>
      <c r="E81" s="2">
        <v>521307</v>
      </c>
      <c r="F81" s="2">
        <v>0</v>
      </c>
      <c r="G81" s="2">
        <v>33588</v>
      </c>
      <c r="H81" s="1" t="s">
        <v>142</v>
      </c>
    </row>
    <row r="82" spans="1:8" x14ac:dyDescent="0.2">
      <c r="A82" s="5" t="s">
        <v>213</v>
      </c>
      <c r="B82" s="2">
        <v>933665</v>
      </c>
      <c r="C82" s="2">
        <v>-363028</v>
      </c>
      <c r="D82" s="2">
        <v>-246415</v>
      </c>
      <c r="E82" s="2">
        <v>7243932</v>
      </c>
      <c r="F82" s="2">
        <v>-755946</v>
      </c>
      <c r="G82" s="2">
        <v>264612</v>
      </c>
      <c r="H82" s="1" t="s">
        <v>143</v>
      </c>
    </row>
    <row r="83" spans="1:8" x14ac:dyDescent="0.2">
      <c r="A83" s="5" t="s">
        <v>214</v>
      </c>
      <c r="B83" s="1">
        <v>0</v>
      </c>
      <c r="C83" s="1">
        <v>0</v>
      </c>
      <c r="D83" s="1">
        <v>0</v>
      </c>
      <c r="E83" s="1">
        <v>0</v>
      </c>
      <c r="F83" s="2">
        <v>-91342</v>
      </c>
      <c r="G83" s="2">
        <v>0</v>
      </c>
      <c r="H83" s="1" t="s">
        <v>144</v>
      </c>
    </row>
    <row r="84" spans="1:8" x14ac:dyDescent="0.2">
      <c r="A84" s="5" t="s">
        <v>215</v>
      </c>
      <c r="B84" s="2">
        <v>933665</v>
      </c>
      <c r="C84" s="2">
        <v>-363028</v>
      </c>
      <c r="D84" s="2">
        <v>-246415</v>
      </c>
      <c r="E84" s="2">
        <v>7243932</v>
      </c>
      <c r="F84" s="2">
        <v>-847288</v>
      </c>
      <c r="G84" s="2">
        <v>264612</v>
      </c>
      <c r="H84" s="1" t="s">
        <v>145</v>
      </c>
    </row>
    <row r="85" spans="1:8" x14ac:dyDescent="0.2">
      <c r="A85" s="5" t="s">
        <v>216</v>
      </c>
      <c r="B85" s="2">
        <v>933665</v>
      </c>
      <c r="C85" s="2">
        <v>-363028</v>
      </c>
      <c r="D85" s="2">
        <v>-246415</v>
      </c>
      <c r="E85" s="2">
        <v>5700192</v>
      </c>
      <c r="F85" s="1">
        <v>-847288</v>
      </c>
      <c r="G85" s="2">
        <v>264612</v>
      </c>
      <c r="H85" s="1" t="s">
        <v>146</v>
      </c>
    </row>
    <row r="86" spans="1:8" x14ac:dyDescent="0.2">
      <c r="A86" s="1" t="s">
        <v>217</v>
      </c>
      <c r="B86" s="1">
        <v>0</v>
      </c>
      <c r="C86" s="1">
        <v>0</v>
      </c>
      <c r="D86" s="1">
        <v>0</v>
      </c>
      <c r="E86" s="2">
        <v>1543740</v>
      </c>
      <c r="F86" s="1">
        <v>0</v>
      </c>
      <c r="G86" s="1">
        <v>0</v>
      </c>
      <c r="H86" s="1" t="s">
        <v>147</v>
      </c>
    </row>
    <row r="87" spans="1:8" x14ac:dyDescent="0.2">
      <c r="A87" t="s">
        <v>124</v>
      </c>
      <c r="H87" t="s">
        <v>124</v>
      </c>
    </row>
    <row r="88" spans="1:8" x14ac:dyDescent="0.2">
      <c r="A88" s="6" t="s">
        <v>20</v>
      </c>
      <c r="H88" s="6" t="s">
        <v>17</v>
      </c>
    </row>
    <row r="89" spans="1:8" x14ac:dyDescent="0.2">
      <c r="A89" s="1" t="s">
        <v>218</v>
      </c>
      <c r="B89" s="2">
        <v>1362243</v>
      </c>
      <c r="C89" s="2">
        <v>-59684</v>
      </c>
      <c r="D89" s="2">
        <v>-143374</v>
      </c>
      <c r="E89" s="2">
        <v>5267780</v>
      </c>
      <c r="F89" s="2">
        <v>154034</v>
      </c>
      <c r="G89" s="2">
        <v>948639</v>
      </c>
      <c r="H89" s="1" t="s">
        <v>227</v>
      </c>
    </row>
    <row r="90" spans="1:8" x14ac:dyDescent="0.2">
      <c r="A90" s="1" t="s">
        <v>219</v>
      </c>
      <c r="B90" s="2">
        <v>-290541</v>
      </c>
      <c r="C90" s="2">
        <v>200000</v>
      </c>
      <c r="D90" s="2">
        <v>0</v>
      </c>
      <c r="E90" s="2">
        <v>-2695693</v>
      </c>
      <c r="F90" s="2">
        <v>-6826</v>
      </c>
      <c r="G90" s="2">
        <v>-5383</v>
      </c>
      <c r="H90" s="1" t="s">
        <v>148</v>
      </c>
    </row>
    <row r="91" spans="1:8" x14ac:dyDescent="0.2">
      <c r="A91" s="1" t="s">
        <v>220</v>
      </c>
      <c r="B91" s="2">
        <v>-1134195</v>
      </c>
      <c r="C91" s="2">
        <v>-145307</v>
      </c>
      <c r="D91" s="2">
        <v>32113</v>
      </c>
      <c r="E91" s="2">
        <v>1149842</v>
      </c>
      <c r="F91" s="2">
        <v>-240252</v>
      </c>
      <c r="G91" s="2">
        <v>-943182</v>
      </c>
      <c r="H91" s="1" t="s">
        <v>149</v>
      </c>
    </row>
    <row r="92" spans="1:8" x14ac:dyDescent="0.2">
      <c r="A92" s="1" t="s">
        <v>221</v>
      </c>
      <c r="B92" s="2">
        <v>1175285</v>
      </c>
      <c r="C92" s="2">
        <v>30135</v>
      </c>
      <c r="D92" s="2">
        <v>121206</v>
      </c>
      <c r="E92" s="2">
        <v>4481081</v>
      </c>
      <c r="F92" s="2">
        <v>432325</v>
      </c>
      <c r="G92" s="2">
        <v>439</v>
      </c>
      <c r="H92" s="1" t="s">
        <v>150</v>
      </c>
    </row>
    <row r="93" spans="1:8" x14ac:dyDescent="0.2">
      <c r="A93" s="1" t="s">
        <v>222</v>
      </c>
      <c r="B93" s="2">
        <v>1112792</v>
      </c>
      <c r="C93" s="2">
        <v>25144</v>
      </c>
      <c r="D93" s="2">
        <v>9945</v>
      </c>
      <c r="E93" s="2">
        <v>8203010</v>
      </c>
      <c r="F93" s="2">
        <v>339281</v>
      </c>
      <c r="G93" s="2">
        <v>513</v>
      </c>
      <c r="H93" s="1" t="s">
        <v>151</v>
      </c>
    </row>
  </sheetData>
  <pageMargins left="2.4500000000000002" right="0.7" top="0.75" bottom="0.75" header="0.3" footer="0.3"/>
  <pageSetup scale="5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38"/>
  <sheetViews>
    <sheetView zoomScale="90" zoomScaleNormal="90" workbookViewId="0">
      <selection activeCell="A14" sqref="A14"/>
    </sheetView>
  </sheetViews>
  <sheetFormatPr defaultRowHeight="12.75" x14ac:dyDescent="0.2"/>
  <cols>
    <col min="1" max="1" width="47.28515625" customWidth="1"/>
    <col min="2" max="2" width="16.7109375" customWidth="1"/>
    <col min="3" max="3" width="17.140625" customWidth="1"/>
    <col min="4" max="4" width="17.5703125" customWidth="1"/>
    <col min="5" max="5" width="19.42578125" customWidth="1"/>
    <col min="6" max="6" width="21.42578125" customWidth="1"/>
    <col min="7" max="7" width="17.85546875" customWidth="1"/>
    <col min="8" max="8" width="38.42578125" bestFit="1" customWidth="1"/>
    <col min="9" max="9" width="11.140625" bestFit="1" customWidth="1"/>
    <col min="10" max="10" width="10" bestFit="1" customWidth="1"/>
    <col min="12" max="12" width="12.140625" bestFit="1" customWidth="1"/>
  </cols>
  <sheetData>
    <row r="2" spans="1:21" x14ac:dyDescent="0.2">
      <c r="B2" s="11"/>
      <c r="C2" s="11"/>
      <c r="D2" s="11"/>
      <c r="E2" s="11"/>
      <c r="F2" s="11"/>
      <c r="G2" s="11"/>
    </row>
    <row r="3" spans="1:21" ht="28.5" x14ac:dyDescent="0.2">
      <c r="A3" s="20"/>
      <c r="B3" s="29" t="s">
        <v>7</v>
      </c>
      <c r="C3" s="30" t="s">
        <v>9</v>
      </c>
      <c r="D3" s="30" t="s">
        <v>10</v>
      </c>
      <c r="E3" s="30" t="s">
        <v>8</v>
      </c>
      <c r="F3" s="30" t="s">
        <v>5</v>
      </c>
      <c r="G3" s="31" t="s">
        <v>6</v>
      </c>
      <c r="H3" s="20"/>
    </row>
    <row r="4" spans="1:21" ht="51" customHeight="1" x14ac:dyDescent="0.2">
      <c r="A4" s="22" t="s">
        <v>21</v>
      </c>
      <c r="B4" s="16" t="s">
        <v>4</v>
      </c>
      <c r="C4" s="17" t="s">
        <v>2</v>
      </c>
      <c r="D4" s="17" t="s">
        <v>1</v>
      </c>
      <c r="E4" s="17" t="s">
        <v>3</v>
      </c>
      <c r="F4" s="17" t="s">
        <v>14</v>
      </c>
      <c r="G4" s="18" t="s">
        <v>0</v>
      </c>
      <c r="H4" s="22" t="s">
        <v>30</v>
      </c>
    </row>
    <row r="5" spans="1:21" ht="15" x14ac:dyDescent="0.2">
      <c r="A5" s="21"/>
      <c r="B5" s="16">
        <v>141009</v>
      </c>
      <c r="C5" s="17">
        <v>141010</v>
      </c>
      <c r="D5" s="17">
        <v>141055</v>
      </c>
      <c r="E5" s="17">
        <v>141209</v>
      </c>
      <c r="F5" s="17">
        <v>141217</v>
      </c>
      <c r="G5" s="18">
        <v>141026</v>
      </c>
      <c r="H5" s="21"/>
    </row>
    <row r="6" spans="1:21" ht="14.25" x14ac:dyDescent="0.2">
      <c r="A6" s="14" t="s">
        <v>22</v>
      </c>
      <c r="B6" s="33">
        <v>1</v>
      </c>
      <c r="C6" s="33">
        <v>1</v>
      </c>
      <c r="D6" s="33">
        <v>1</v>
      </c>
      <c r="E6" s="33">
        <v>1</v>
      </c>
      <c r="F6" s="33">
        <v>1</v>
      </c>
      <c r="G6" s="33">
        <v>1</v>
      </c>
      <c r="H6" s="19" t="s">
        <v>31</v>
      </c>
    </row>
    <row r="7" spans="1:21" ht="14.25" x14ac:dyDescent="0.2">
      <c r="A7" s="14" t="s">
        <v>23</v>
      </c>
      <c r="B7" s="33">
        <v>0.83</v>
      </c>
      <c r="C7" s="33">
        <v>1.27</v>
      </c>
      <c r="D7" s="33">
        <v>0.5</v>
      </c>
      <c r="E7" s="33">
        <v>2.48</v>
      </c>
      <c r="F7" s="33">
        <v>0.14000000000000001</v>
      </c>
      <c r="G7" s="33" t="s">
        <v>65</v>
      </c>
      <c r="H7" s="15" t="s">
        <v>32</v>
      </c>
      <c r="O7" s="37"/>
      <c r="P7" s="37"/>
      <c r="Q7" s="37"/>
      <c r="R7" s="37"/>
      <c r="S7" s="37"/>
      <c r="T7" s="37"/>
      <c r="U7" s="36"/>
    </row>
    <row r="8" spans="1:21" ht="14.25" x14ac:dyDescent="0.2">
      <c r="A8" s="14" t="s">
        <v>24</v>
      </c>
      <c r="B8" s="27">
        <v>1995613.51</v>
      </c>
      <c r="C8" s="27">
        <v>654301.29</v>
      </c>
      <c r="D8" s="27">
        <v>595198.91</v>
      </c>
      <c r="E8" s="27">
        <v>2980176.47</v>
      </c>
      <c r="F8" s="27">
        <v>41557.620000000003</v>
      </c>
      <c r="G8" s="27" t="s">
        <v>65</v>
      </c>
      <c r="H8" s="15" t="s">
        <v>33</v>
      </c>
      <c r="O8" s="37"/>
      <c r="P8" s="37"/>
      <c r="Q8" s="37"/>
      <c r="R8" s="37"/>
      <c r="S8" s="37"/>
      <c r="T8" s="37"/>
      <c r="U8" s="36"/>
    </row>
    <row r="9" spans="1:21" ht="14.25" x14ac:dyDescent="0.2">
      <c r="A9" s="14" t="s">
        <v>25</v>
      </c>
      <c r="B9" s="35">
        <v>2348375</v>
      </c>
      <c r="C9" s="35">
        <v>552570</v>
      </c>
      <c r="D9" s="35">
        <v>2116918</v>
      </c>
      <c r="E9" s="35">
        <v>1264525</v>
      </c>
      <c r="F9" s="35">
        <v>198219</v>
      </c>
      <c r="G9" s="27" t="s">
        <v>65</v>
      </c>
      <c r="H9" s="15" t="s">
        <v>34</v>
      </c>
      <c r="O9" s="37"/>
      <c r="P9" s="37"/>
      <c r="Q9" s="37"/>
      <c r="R9" s="37"/>
      <c r="S9" s="37"/>
      <c r="T9" s="37"/>
      <c r="U9" s="36"/>
    </row>
    <row r="10" spans="1:21" ht="14.25" x14ac:dyDescent="0.2">
      <c r="A10" s="14" t="s">
        <v>26</v>
      </c>
      <c r="B10" s="35">
        <v>4024</v>
      </c>
      <c r="C10" s="35">
        <v>1006</v>
      </c>
      <c r="D10" s="35">
        <v>2619</v>
      </c>
      <c r="E10" s="35">
        <v>2082</v>
      </c>
      <c r="F10" s="35">
        <v>151</v>
      </c>
      <c r="G10" s="27" t="s">
        <v>65</v>
      </c>
      <c r="H10" s="15" t="s">
        <v>35</v>
      </c>
      <c r="O10" s="37"/>
      <c r="P10" s="37"/>
      <c r="Q10" s="37"/>
      <c r="R10" s="37"/>
      <c r="S10" s="37"/>
      <c r="T10" s="37"/>
      <c r="U10" s="36"/>
    </row>
    <row r="11" spans="1:21" ht="14.25" x14ac:dyDescent="0.2">
      <c r="A11" s="14" t="s">
        <v>27</v>
      </c>
      <c r="B11" s="35">
        <v>14956389</v>
      </c>
      <c r="C11" s="35">
        <v>1500000</v>
      </c>
      <c r="D11" s="35">
        <v>1798498</v>
      </c>
      <c r="E11" s="35">
        <v>16500000</v>
      </c>
      <c r="F11" s="35">
        <v>3000000</v>
      </c>
      <c r="G11" s="35">
        <v>1799624</v>
      </c>
      <c r="H11" s="15" t="s">
        <v>36</v>
      </c>
      <c r="O11" s="37"/>
      <c r="P11" s="37"/>
      <c r="Q11" s="37"/>
      <c r="R11" s="37"/>
      <c r="S11" s="37"/>
      <c r="T11" s="37"/>
      <c r="U11" s="36"/>
    </row>
    <row r="12" spans="1:21" ht="14.25" x14ac:dyDescent="0.2">
      <c r="A12" s="14" t="s">
        <v>28</v>
      </c>
      <c r="B12" s="35">
        <v>12413802.869999999</v>
      </c>
      <c r="C12" s="35">
        <v>1905000</v>
      </c>
      <c r="D12" s="35">
        <v>899249</v>
      </c>
      <c r="E12" s="35">
        <v>40920000</v>
      </c>
      <c r="F12" s="35">
        <v>420000.00000000006</v>
      </c>
      <c r="G12" s="27" t="s">
        <v>65</v>
      </c>
      <c r="H12" s="15" t="s">
        <v>37</v>
      </c>
      <c r="O12" s="37"/>
      <c r="P12" s="37"/>
      <c r="Q12" s="37"/>
      <c r="R12" s="37"/>
      <c r="S12" s="37"/>
      <c r="T12" s="37"/>
      <c r="U12" s="36"/>
    </row>
    <row r="13" spans="1:21" ht="14.25" x14ac:dyDescent="0.2">
      <c r="A13" s="14" t="s">
        <v>29</v>
      </c>
      <c r="B13" s="28">
        <v>45657</v>
      </c>
      <c r="C13" s="28">
        <v>45657</v>
      </c>
      <c r="D13" s="28">
        <v>45657</v>
      </c>
      <c r="E13" s="28">
        <v>45657</v>
      </c>
      <c r="F13" s="28">
        <v>45657</v>
      </c>
      <c r="G13" s="28">
        <v>45657</v>
      </c>
      <c r="H13" s="15" t="s">
        <v>38</v>
      </c>
      <c r="O13" s="37"/>
    </row>
    <row r="14" spans="1:21" ht="38.25" x14ac:dyDescent="0.2">
      <c r="A14" s="38" t="s">
        <v>230</v>
      </c>
      <c r="H14" s="39" t="s">
        <v>231</v>
      </c>
    </row>
    <row r="16" spans="1:21" ht="15" x14ac:dyDescent="0.2">
      <c r="A16" s="23" t="s">
        <v>39</v>
      </c>
      <c r="B16" s="26"/>
      <c r="C16" s="26"/>
      <c r="D16" s="26"/>
      <c r="E16" s="26"/>
      <c r="F16" s="26"/>
      <c r="G16" s="26"/>
      <c r="H16" s="24" t="s">
        <v>54</v>
      </c>
    </row>
    <row r="17" spans="1:8" ht="14.25" x14ac:dyDescent="0.2">
      <c r="A17" s="25" t="s">
        <v>40</v>
      </c>
      <c r="B17" s="32">
        <f>+B9*100/B11</f>
        <v>15.701483827413155</v>
      </c>
      <c r="C17" s="32">
        <f t="shared" ref="C17:E17" si="0">+C9*100/C11</f>
        <v>36.838000000000001</v>
      </c>
      <c r="D17" s="32">
        <f t="shared" si="0"/>
        <v>117.7047736500124</v>
      </c>
      <c r="E17" s="32">
        <f t="shared" si="0"/>
        <v>7.663787878787879</v>
      </c>
      <c r="F17" s="32">
        <f>+F9*100/F11</f>
        <v>6.6073000000000004</v>
      </c>
      <c r="G17" s="32" t="s">
        <v>65</v>
      </c>
      <c r="H17" s="19" t="s">
        <v>55</v>
      </c>
    </row>
    <row r="18" spans="1:8" ht="14.25" x14ac:dyDescent="0.2">
      <c r="A18" s="14" t="s">
        <v>41</v>
      </c>
      <c r="B18" s="33">
        <f>+'Annual Financial Data'!B85/'Financial Ratios'!B11</f>
        <v>6.2425830192033654E-2</v>
      </c>
      <c r="C18" s="33">
        <f>+'Annual Financial Data'!C85/'Financial Ratios'!C11</f>
        <v>-0.24201866666666666</v>
      </c>
      <c r="D18" s="33">
        <f>+'Annual Financial Data'!D85/'Financial Ratios'!D11</f>
        <v>-0.13701155074956992</v>
      </c>
      <c r="E18" s="33">
        <f>+'Annual Financial Data'!E85/'Financial Ratios'!E11</f>
        <v>0.34546618181818184</v>
      </c>
      <c r="F18" s="33">
        <f>+'Annual Financial Data'!F85/'Financial Ratios'!F11</f>
        <v>-0.28242933333333331</v>
      </c>
      <c r="G18" s="33">
        <f>+'Annual Financial Data'!G85/'Financial Ratios'!G11</f>
        <v>0.14703738114183851</v>
      </c>
      <c r="H18" s="15" t="s">
        <v>56</v>
      </c>
    </row>
    <row r="19" spans="1:8" ht="14.25" x14ac:dyDescent="0.2">
      <c r="A19" s="14" t="s">
        <v>42</v>
      </c>
      <c r="B19" s="33">
        <f>+'Annual Financial Data'!B42/'Financial Ratios'!B11</f>
        <v>1.3356517405371042</v>
      </c>
      <c r="C19" s="33">
        <f>+'Annual Financial Data'!C42/'Financial Ratios'!C11</f>
        <v>1.419664</v>
      </c>
      <c r="D19" s="33">
        <f>+'Annual Financial Data'!D42/'Financial Ratios'!D11</f>
        <v>1.5747979703063335</v>
      </c>
      <c r="E19" s="33">
        <f>+'Annual Financial Data'!E42/'Financial Ratios'!E11</f>
        <v>2.2134262424242426</v>
      </c>
      <c r="F19" s="33">
        <f>+'Annual Financial Data'!F42/'Financial Ratios'!F11</f>
        <v>-0.23133833333333334</v>
      </c>
      <c r="G19" s="33">
        <f>+'Annual Financial Data'!G42/'Financial Ratios'!G11</f>
        <v>0.74171715869537191</v>
      </c>
      <c r="H19" s="15" t="s">
        <v>57</v>
      </c>
    </row>
    <row r="20" spans="1:8" ht="14.25" x14ac:dyDescent="0.2">
      <c r="A20" s="14" t="s">
        <v>76</v>
      </c>
      <c r="B20" s="33">
        <f>+B12/'Annual Financial Data'!B85</f>
        <v>13.295778325202294</v>
      </c>
      <c r="C20" s="33" t="s">
        <v>65</v>
      </c>
      <c r="D20" s="33" t="s">
        <v>65</v>
      </c>
      <c r="E20" s="33">
        <f>+E12/'Annual Financial Data'!E85</f>
        <v>7.178705559391684</v>
      </c>
      <c r="F20" s="33" t="s">
        <v>65</v>
      </c>
      <c r="G20" s="33" t="s">
        <v>65</v>
      </c>
      <c r="H20" s="15" t="s">
        <v>58</v>
      </c>
    </row>
    <row r="21" spans="1:8" ht="14.25" x14ac:dyDescent="0.2">
      <c r="A21" s="14" t="s">
        <v>43</v>
      </c>
      <c r="B21" s="33">
        <f>+B12/'Annual Financial Data'!B42</f>
        <v>0.6214194724638572</v>
      </c>
      <c r="C21" s="33">
        <f>+C12/'Annual Financial Data'!C42</f>
        <v>0.89457787194716498</v>
      </c>
      <c r="D21" s="33">
        <f>+D12/'Annual Financial Data'!D42</f>
        <v>0.31750104421504866</v>
      </c>
      <c r="E21" s="33">
        <f>+E12/'Annual Financial Data'!E42</f>
        <v>1.120434895216474</v>
      </c>
      <c r="F21" s="33">
        <f>+F12/'Annual Financial Data'!F42</f>
        <v>-0.6051742397498614</v>
      </c>
      <c r="G21" s="33" t="s">
        <v>65</v>
      </c>
      <c r="H21" s="15" t="s">
        <v>59</v>
      </c>
    </row>
    <row r="22" spans="1:8" x14ac:dyDescent="0.2">
      <c r="B22" s="34"/>
      <c r="C22" s="34"/>
      <c r="D22" s="34"/>
      <c r="E22" s="34"/>
      <c r="F22" s="34"/>
      <c r="G22" s="34"/>
    </row>
    <row r="23" spans="1:8" ht="14.25" x14ac:dyDescent="0.2">
      <c r="A23" s="14" t="s">
        <v>44</v>
      </c>
      <c r="B23" s="33">
        <f>+'Annual Financial Data'!B66*100/'Annual Financial Data'!B64</f>
        <v>11.370762475202516</v>
      </c>
      <c r="C23" s="33" t="s">
        <v>65</v>
      </c>
      <c r="D23" s="33">
        <f>+'Annual Financial Data'!D66*100/'Annual Financial Data'!D64</f>
        <v>-7.9161650677812752</v>
      </c>
      <c r="E23" s="33">
        <f>+'Annual Financial Data'!E66*100/'Annual Financial Data'!E64</f>
        <v>33.572119044329177</v>
      </c>
      <c r="F23" s="33">
        <f>+'Annual Financial Data'!F66*100/'Annual Financial Data'!F64</f>
        <v>-29.613016593641422</v>
      </c>
      <c r="G23" s="33">
        <f>+'Annual Financial Data'!G66*100/'Annual Financial Data'!G64</f>
        <v>22.89136254470198</v>
      </c>
      <c r="H23" s="15" t="s">
        <v>60</v>
      </c>
    </row>
    <row r="24" spans="1:8" ht="14.25" x14ac:dyDescent="0.2">
      <c r="A24" s="14" t="s">
        <v>67</v>
      </c>
      <c r="B24" s="33">
        <f>+('Annual Financial Data'!B80+'Annual Financial Data'!B73)*100/'Annual Financial Data'!B64</f>
        <v>5.3884004890569166</v>
      </c>
      <c r="C24" s="33" t="s">
        <v>65</v>
      </c>
      <c r="D24" s="33">
        <f>+('Annual Financial Data'!D80+'Annual Financial Data'!D73)*100/'Annual Financial Data'!D64</f>
        <v>-92.12533367230202</v>
      </c>
      <c r="E24" s="33">
        <f>+('Annual Financial Data'!E80+'Annual Financial Data'!E73)*100/'Annual Financial Data'!E64</f>
        <v>22.664884380574836</v>
      </c>
      <c r="F24" s="33">
        <f>+('Annual Financial Data'!F80+'Annual Financial Data'!F73)*100/'Annual Financial Data'!F64</f>
        <v>-54.743415936716559</v>
      </c>
      <c r="G24" s="33">
        <f>+('Annual Financial Data'!G80+'Annual Financial Data'!G73)*100/'Annual Financial Data'!G64</f>
        <v>7.5671643453362112</v>
      </c>
      <c r="H24" s="15" t="s">
        <v>66</v>
      </c>
    </row>
    <row r="25" spans="1:8" ht="14.25" x14ac:dyDescent="0.2">
      <c r="A25" s="14" t="s">
        <v>45</v>
      </c>
      <c r="B25" s="33">
        <f>+'Annual Financial Data'!B84*100/'Annual Financial Data'!B64</f>
        <v>3.0984699946882328</v>
      </c>
      <c r="C25" s="33" t="s">
        <v>65</v>
      </c>
      <c r="D25" s="33">
        <f>+'Annual Financial Data'!D84*100/'Annual Financial Data'!D64</f>
        <v>-92.12533367230202</v>
      </c>
      <c r="E25" s="33">
        <f>+'Annual Financial Data'!E84*100/'Annual Financial Data'!E64</f>
        <v>20.286326657844477</v>
      </c>
      <c r="F25" s="33">
        <f>+'Annual Financial Data'!F84*100/'Annual Financial Data'!F64</f>
        <v>-102.46770099276439</v>
      </c>
      <c r="G25" s="33">
        <f>+'Annual Financial Data'!G84*100/'Annual Financial Data'!G64</f>
        <v>6.6980069903164274</v>
      </c>
      <c r="H25" s="15" t="s">
        <v>75</v>
      </c>
    </row>
    <row r="26" spans="1:8" ht="14.25" x14ac:dyDescent="0.2">
      <c r="A26" s="14" t="s">
        <v>46</v>
      </c>
      <c r="B26" s="33">
        <f>+'Annual Financial Data'!B84*100/'Annual Financial Data'!B32</f>
        <v>2.705508644695096</v>
      </c>
      <c r="C26" s="33">
        <f>+'Annual Financial Data'!C84*100/'Annual Financial Data'!C32</f>
        <v>-15.21816682603288</v>
      </c>
      <c r="D26" s="33">
        <f>+'Annual Financial Data'!D84*100/'Annual Financial Data'!D32</f>
        <v>-4.8599218712558052</v>
      </c>
      <c r="E26" s="33">
        <f>+'Annual Financial Data'!E84*100/'Annual Financial Data'!E32</f>
        <v>12.687441455332554</v>
      </c>
      <c r="F26" s="33">
        <f>+'Annual Financial Data'!F84*100/'Annual Financial Data'!F32</f>
        <v>-19.203199838267466</v>
      </c>
      <c r="G26" s="33">
        <f>+'Annual Financial Data'!G84*100/'Annual Financial Data'!G32</f>
        <v>5.66489612794292</v>
      </c>
      <c r="H26" s="15" t="s">
        <v>61</v>
      </c>
    </row>
    <row r="27" spans="1:8" ht="14.25" x14ac:dyDescent="0.2">
      <c r="A27" s="14" t="s">
        <v>47</v>
      </c>
      <c r="B27" s="33">
        <f>+'Annual Financial Data'!B85*100/'Annual Financial Data'!B42</f>
        <v>4.673810417596612</v>
      </c>
      <c r="C27" s="33">
        <f>+'Annual Financial Data'!C85*100/'Annual Financial Data'!C42</f>
        <v>-17.047601873870626</v>
      </c>
      <c r="D27" s="33">
        <f>+'Annual Financial Data'!D85*100/'Annual Financial Data'!D42</f>
        <v>-8.700262086502315</v>
      </c>
      <c r="E27" s="33">
        <f>+'Annual Financial Data'!E85*100/'Annual Financial Data'!E42</f>
        <v>15.6077566623504</v>
      </c>
      <c r="F27" s="33" t="s">
        <v>65</v>
      </c>
      <c r="G27" s="33">
        <f>+'Annual Financial Data'!G85*100/'Annual Financial Data'!G42</f>
        <v>19.823915277956747</v>
      </c>
      <c r="H27" s="15" t="s">
        <v>62</v>
      </c>
    </row>
    <row r="28" spans="1:8" x14ac:dyDescent="0.2">
      <c r="B28" s="34"/>
      <c r="C28" s="34"/>
      <c r="D28" s="34"/>
      <c r="E28" s="34"/>
      <c r="F28" s="34"/>
      <c r="G28" s="34"/>
    </row>
    <row r="29" spans="1:8" ht="14.25" x14ac:dyDescent="0.2">
      <c r="A29" s="14" t="s">
        <v>48</v>
      </c>
      <c r="B29" s="33">
        <f>+'Annual Financial Data'!B60*100/'Annual Financial Data'!B32</f>
        <v>42.113427739622892</v>
      </c>
      <c r="C29" s="33">
        <f>+'Annual Financial Data'!C60*100/'Annual Financial Data'!C32</f>
        <v>10.731333717041901</v>
      </c>
      <c r="D29" s="33">
        <f>+'Annual Financial Data'!D60*100/'Annual Financial Data'!D32</f>
        <v>44.140511826700688</v>
      </c>
      <c r="E29" s="33">
        <f>+'Annual Financial Data'!E60*100/'Annual Financial Data'!E32</f>
        <v>20.748478850113287</v>
      </c>
      <c r="F29" s="33">
        <f>+'Annual Financial Data'!F60*100/'Annual Financial Data'!F32</f>
        <v>115.72937269943066</v>
      </c>
      <c r="G29" s="33">
        <f>+'Annual Financial Data'!G60*100/'Annual Financial Data'!G32</f>
        <v>71.423928883301798</v>
      </c>
      <c r="H29" s="15" t="s">
        <v>63</v>
      </c>
    </row>
    <row r="30" spans="1:8" ht="14.25" x14ac:dyDescent="0.2">
      <c r="A30" s="14" t="s">
        <v>49</v>
      </c>
      <c r="B30" s="33">
        <f>+'Annual Financial Data'!B44*100/'Annual Financial Data'!B32</f>
        <v>57.886572260377108</v>
      </c>
      <c r="C30" s="33">
        <f>+'Annual Financial Data'!C44*100/'Annual Financial Data'!C32</f>
        <v>89.268666282958094</v>
      </c>
      <c r="D30" s="33">
        <f>+'Annual Financial Data'!D44*100/'Annual Financial Data'!D32</f>
        <v>55.859488173299312</v>
      </c>
      <c r="E30" s="33">
        <f>+'Annual Financial Data'!E44*100/'Annual Financial Data'!E32</f>
        <v>79.251521149886713</v>
      </c>
      <c r="F30" s="33">
        <f>+'Annual Financial Data'!F44*100/'Annual Financial Data'!F32</f>
        <v>-15.72937269943065</v>
      </c>
      <c r="G30" s="33">
        <f>+'Annual Financial Data'!G44*100/'Annual Financial Data'!G32</f>
        <v>28.576071116698206</v>
      </c>
      <c r="H30" s="15" t="s">
        <v>64</v>
      </c>
    </row>
    <row r="31" spans="1:8" ht="14.25" x14ac:dyDescent="0.2">
      <c r="A31" s="14" t="s">
        <v>68</v>
      </c>
      <c r="B31" s="33">
        <f>+('Annual Financial Data'!B80+'Annual Financial Data'!B73)/'Annual Financial Data'!B73</f>
        <v>3.8362571441397382</v>
      </c>
      <c r="C31" s="33" t="s">
        <v>65</v>
      </c>
      <c r="D31" s="33" t="s">
        <v>65</v>
      </c>
      <c r="E31" s="33">
        <f>+('Annual Financial Data'!E80+'Annual Financial Data'!E73)/'Annual Financial Data'!E73</f>
        <v>24.671694524126703</v>
      </c>
      <c r="F31" s="33">
        <f>+('Annual Financial Data'!F80+'Annual Financial Data'!F73)/'Annual Financial Data'!F73</f>
        <v>-1.4925514867351177</v>
      </c>
      <c r="G31" s="33">
        <f>+('Annual Financial Data'!G80+'Annual Financial Data'!G73)/'Annual Financial Data'!G73</f>
        <v>399.13084112149534</v>
      </c>
      <c r="H31" s="15" t="s">
        <v>74</v>
      </c>
    </row>
    <row r="32" spans="1:8" x14ac:dyDescent="0.2">
      <c r="B32" s="34"/>
      <c r="C32" s="34"/>
      <c r="D32" s="34"/>
      <c r="E32" s="34"/>
      <c r="F32" s="34"/>
      <c r="G32" s="34"/>
    </row>
    <row r="33" spans="1:8" ht="14.25" x14ac:dyDescent="0.2">
      <c r="A33" s="14" t="s">
        <v>77</v>
      </c>
      <c r="B33" s="33">
        <f>+'Annual Financial Data'!B64/'Annual Financial Data'!B32</f>
        <v>0.87317568003989132</v>
      </c>
      <c r="C33" s="33">
        <f>+'Annual Financial Data'!C64/'Annual Financial Data'!C32</f>
        <v>0</v>
      </c>
      <c r="D33" s="33">
        <f>+'Annual Financial Data'!D64/'Annual Financial Data'!D32</f>
        <v>5.2753370625966772E-2</v>
      </c>
      <c r="E33" s="33">
        <f>+'Annual Financial Data'!E64/'Annual Financial Data'!E32</f>
        <v>0.62541837511161602</v>
      </c>
      <c r="F33" s="33">
        <f>+'Annual Financial Data'!F64/'Annual Financial Data'!F32</f>
        <v>0.18740734545828713</v>
      </c>
      <c r="G33" s="33">
        <f>+'Annual Financial Data'!G64/'Annual Financial Data'!G32</f>
        <v>0.84575846757593476</v>
      </c>
      <c r="H33" s="15" t="s">
        <v>73</v>
      </c>
    </row>
    <row r="34" spans="1:8" ht="14.25" x14ac:dyDescent="0.2">
      <c r="A34" s="14" t="s">
        <v>50</v>
      </c>
      <c r="B34" s="33">
        <f>+'Annual Financial Data'!B64/('Annual Financial Data'!B14+'Annual Financial Data'!B15)</f>
        <v>2.1875670976110708</v>
      </c>
      <c r="C34" s="33">
        <f>+'Annual Financial Data'!C64/('Annual Financial Data'!C14+'Annual Financial Data'!C15)</f>
        <v>0</v>
      </c>
      <c r="D34" s="33">
        <f>+'Annual Financial Data'!D64/('Annual Financial Data'!D14+'Annual Financial Data'!D15)</f>
        <v>5.5965795913721472E-2</v>
      </c>
      <c r="E34" s="33">
        <f>+'Annual Financial Data'!E64/('Annual Financial Data'!E14+'Annual Financial Data'!E15)</f>
        <v>2.8855853205155295</v>
      </c>
      <c r="F34" s="33">
        <f>+'Annual Financial Data'!F64/('Annual Financial Data'!F14+'Annual Financial Data'!F15)</f>
        <v>0.23593801627660527</v>
      </c>
      <c r="G34" s="33">
        <f>+'Annual Financial Data'!G64/('Annual Financial Data'!G14+'Annual Financial Data'!G15)</f>
        <v>2.1238126623189864</v>
      </c>
      <c r="H34" s="15" t="s">
        <v>72</v>
      </c>
    </row>
    <row r="35" spans="1:8" ht="14.25" x14ac:dyDescent="0.2">
      <c r="A35" s="14" t="s">
        <v>51</v>
      </c>
      <c r="B35" s="33">
        <f>+'Annual Financial Data'!B64/'Financial Ratios'!B38</f>
        <v>-19.170783751870438</v>
      </c>
      <c r="C35" s="33">
        <f>+'Annual Financial Data'!C64/'Financial Ratios'!C38</f>
        <v>0</v>
      </c>
      <c r="D35" s="33">
        <f>+'Annual Financial Data'!D64/'Financial Ratios'!D38</f>
        <v>-8.9308180300500837</v>
      </c>
      <c r="E35" s="33">
        <f>+'Annual Financial Data'!E64/'Financial Ratios'!E38</f>
        <v>1.0089636946575153</v>
      </c>
      <c r="F35" s="33">
        <f>+'Annual Financial Data'!F64/'Financial Ratios'!F38</f>
        <v>-0.19598512577649652</v>
      </c>
      <c r="G35" s="33">
        <f>+'Annual Financial Data'!G64/'Financial Ratios'!G38</f>
        <v>-4.9763101111876686</v>
      </c>
      <c r="H35" s="15" t="s">
        <v>71</v>
      </c>
    </row>
    <row r="36" spans="1:8" x14ac:dyDescent="0.2">
      <c r="B36" s="34"/>
      <c r="C36" s="34"/>
      <c r="D36" s="34"/>
      <c r="E36" s="34"/>
      <c r="F36" s="34"/>
      <c r="G36" s="34"/>
    </row>
    <row r="37" spans="1:8" ht="14.25" x14ac:dyDescent="0.2">
      <c r="A37" s="14" t="s">
        <v>52</v>
      </c>
      <c r="B37" s="33">
        <f>+'Annual Financial Data'!B31/'Annual Financial Data'!B59</f>
        <v>0.89013519567106569</v>
      </c>
      <c r="C37" s="33">
        <f>+'Annual Financial Data'!C31/'Annual Financial Data'!C59</f>
        <v>0.89987304439539839</v>
      </c>
      <c r="D37" s="33">
        <f>+'Annual Financial Data'!D31/'Annual Financial Data'!D59</f>
        <v>0.90669404056862113</v>
      </c>
      <c r="E37" s="33">
        <f>+'Annual Financial Data'!E31/'Annual Financial Data'!E59</f>
        <v>5.1824282331552523</v>
      </c>
      <c r="F37" s="33">
        <f>+'Annual Financial Data'!F31/'Annual Financial Data'!F59</f>
        <v>0.17373397009696767</v>
      </c>
      <c r="G37" s="33">
        <f>+'Annual Financial Data'!G31/'Annual Financial Data'!G59</f>
        <v>0.76204480990902712</v>
      </c>
      <c r="H37" s="15" t="s">
        <v>69</v>
      </c>
    </row>
    <row r="38" spans="1:8" ht="14.25" x14ac:dyDescent="0.2">
      <c r="A38" s="14" t="s">
        <v>53</v>
      </c>
      <c r="B38" s="35">
        <f>+'Annual Financial Data'!B31-'Annual Financial Data'!B59</f>
        <v>-1571824</v>
      </c>
      <c r="C38" s="35">
        <f>+'Annual Financial Data'!C31-'Annual Financial Data'!C59</f>
        <v>-25632</v>
      </c>
      <c r="D38" s="35">
        <f>+'Annual Financial Data'!D31-'Annual Financial Data'!D59</f>
        <v>-29950</v>
      </c>
      <c r="E38" s="35">
        <f>+'Annual Financial Data'!E31-'Annual Financial Data'!E59</f>
        <v>35391210</v>
      </c>
      <c r="F38" s="35">
        <f>+'Annual Financial Data'!F31-'Annual Financial Data'!F59</f>
        <v>-4219111</v>
      </c>
      <c r="G38" s="35">
        <f>+'Annual Financial Data'!G31-'Annual Financial Data'!G59</f>
        <v>-793883</v>
      </c>
      <c r="H38" s="15" t="s">
        <v>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Tala</cp:lastModifiedBy>
  <cp:lastPrinted>2023-08-17T10:17:28Z</cp:lastPrinted>
  <dcterms:created xsi:type="dcterms:W3CDTF">2023-07-18T09:13:04Z</dcterms:created>
  <dcterms:modified xsi:type="dcterms:W3CDTF">2025-07-23T06:23:11Z</dcterms:modified>
</cp:coreProperties>
</file>